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INANZAS\FINANZAS\Sistema información Financiera\4to trimestre de 2021\SIF 4TO TRIM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minimized="1" xWindow="-105" yWindow="-105" windowWidth="23250" windowHeight="12570"/>
  </bookViews>
  <sheets>
    <sheet name="EAEPE_COG" sheetId="1" r:id="rId1"/>
  </sheets>
  <definedNames>
    <definedName name="ANEXO">#REF!</definedName>
    <definedName name="_xlnm.Print_Area" localSheetId="0">EAEPE_COG!$A$1:$H$90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D10" i="1"/>
  <c r="D36" i="1" l="1"/>
  <c r="D35" i="1"/>
  <c r="D33" i="1"/>
  <c r="D26" i="1"/>
  <c r="D24" i="1"/>
  <c r="D23" i="1"/>
  <c r="D18" i="1"/>
  <c r="D16" i="1"/>
  <c r="D14" i="1"/>
  <c r="D12" i="1"/>
  <c r="G13" i="1" l="1"/>
  <c r="G10" i="1"/>
  <c r="G16" i="1" l="1"/>
  <c r="E13" i="1" l="1"/>
  <c r="H80" i="1" l="1"/>
  <c r="H79" i="1"/>
  <c r="H78" i="1"/>
  <c r="H77" i="1"/>
  <c r="H76" i="1"/>
  <c r="H70" i="1"/>
  <c r="H68" i="1"/>
  <c r="H62" i="1"/>
  <c r="H60" i="1"/>
  <c r="H52" i="1"/>
  <c r="H31" i="1"/>
  <c r="H13" i="1"/>
  <c r="G17" i="1"/>
  <c r="F17" i="1"/>
  <c r="D17" i="1"/>
  <c r="C17" i="1"/>
  <c r="G27" i="1"/>
  <c r="F27" i="1"/>
  <c r="D27" i="1"/>
  <c r="E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D81" i="1" l="1"/>
  <c r="H61" i="1"/>
  <c r="G81" i="1"/>
  <c r="H27" i="1"/>
  <c r="F81" i="1"/>
  <c r="E37" i="1"/>
  <c r="H37" i="1" s="1"/>
  <c r="E17" i="1"/>
  <c r="H1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<sst xmlns="http://schemas.openxmlformats.org/spreadsheetml/2006/main" count="92" uniqueCount="92">
  <si>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</si>
  <si>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</si>
  <si>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</si>
  <si>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</si>
  <si>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</si>
  <si>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</si>
  <si>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</si>
  <si>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</si>
  <si>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</si>
  <si>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</si>
  <si>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</si>
  <si>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</si>
  <si>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</si>
  <si>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</si>
  <si>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</si>
  <si>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</si>
  <si>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</si>
  <si>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</si>
  <si>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</si>
  <si>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</si>
  <si>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</si>
  <si>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</si>
  <si>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</si>
  <si>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</si>
  <si>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</si>
  <si>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</si>
  <si>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</si>
  <si>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</si>
  <si>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</si>
  <si>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</si>
  <si>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</si>
  <si>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</si>
  <si>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</si>
  <si>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</si>
  <si>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</si>
  <si>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</si>
  <si>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</si>
  <si>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</si>
  <si>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</si>
  <si>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</si>
  <si>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</si>
  <si>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</si>
  <si>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</si>
  <si>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</si>
  <si>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</si>
  <si>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</si>
  <si>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</si>
  <si>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</si>
  <si>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</si>
  <si>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</si>
  <si>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</si>
  <si>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</si>
  <si>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</si>
  <si>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</si>
  <si>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</si>
  <si>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</si>
  <si>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</si>
  <si>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</si>
  <si>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</si>
  <si>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</si>
  <si>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</si>
  <si>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</si>
  <si>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</si>
  <si>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</si>
  <si>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</si>
  <si>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</si>
  <si>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</si>
  <si>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</si>
  <si>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</si>
  <si>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</si>
  <si>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</si>
  <si>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</si>
  <si>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</si>
  <si>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</si>
  <si>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</si>
  <si>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</si>
  <si>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</si>
  <si>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</si>
  <si>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</si>
  <si>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</si>
  <si>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</si>
  <si>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</si>
  <si>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</si>
  <si>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</si>
  <si>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</si>
  <si>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</si>
  <si>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Universidad Tecnológica de Parral</t>
  </si>
  <si>
    <t>Del 1 de enero al  31 de diciembre 2021</t>
  </si>
  <si>
    <t>Dra. Anna Elizabeth Chávez Mata</t>
  </si>
  <si>
    <t>Rectora</t>
  </si>
  <si>
    <t>Lic. Victor Manuel Mares duarte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</si>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</sst>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view="pageBreakPreview" zoomScale="60" zoomScaleNormal="80" workbookViewId="0">
      <selection activeCell="H91" sqref="H9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42578125" style="1" bestFit="1" customWidth="1"/>
    <col min="4" max="4" width="16.28515625" style="1" bestFit="1" customWidth="1"/>
    <col min="5" max="5" width="16.5703125" style="1" customWidth="1"/>
    <col min="6" max="6" width="16.7109375" style="1" customWidth="1"/>
    <col min="7" max="7" width="17.85546875" style="1" customWidth="1"/>
    <col min="8" max="8" width="16.57031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22137407.999999996</v>
      </c>
      <c r="D9" s="16">
        <f>SUM(D10:D16)</f>
        <v>2075277.6200000006</v>
      </c>
      <c r="E9" s="16">
        <f t="shared" ref="E9:E26" si="0">C9+D9</f>
        <v>24212685.619999997</v>
      </c>
      <c r="F9" s="16">
        <f>SUM(F10:F16)</f>
        <v>23968178.779999997</v>
      </c>
      <c r="G9" s="16">
        <f>SUM(G10:G16)</f>
        <v>22211566.659999996</v>
      </c>
      <c r="H9" s="16">
        <f t="shared" ref="H9:H40" si="1">E9-F9</f>
        <v>244506.83999999985</v>
      </c>
    </row>
    <row r="10" spans="2:9" ht="12" customHeight="1" x14ac:dyDescent="0.2">
      <c r="B10" s="11" t="s">
        <v>14</v>
      </c>
      <c r="C10" s="12">
        <v>15311976.02</v>
      </c>
      <c r="D10" s="13">
        <f>-1762285.9+352586+3687058.72</f>
        <v>2277358.8200000003</v>
      </c>
      <c r="E10" s="18">
        <f t="shared" si="0"/>
        <v>17589334.84</v>
      </c>
      <c r="F10" s="12">
        <v>17589334.84</v>
      </c>
      <c r="G10" s="12">
        <f>17589334.84-1388012.15</f>
        <v>16201322.689999999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2462916.7200000002</v>
      </c>
      <c r="D12" s="13">
        <f>-419169.87+535956.72</f>
        <v>116786.84999999998</v>
      </c>
      <c r="E12" s="18">
        <f t="shared" si="0"/>
        <v>2579703.5700000003</v>
      </c>
      <c r="F12" s="12">
        <v>2579703.5699999998</v>
      </c>
      <c r="G12" s="12">
        <v>2579703.5699999998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2744131.2</v>
      </c>
      <c r="D13" s="13">
        <v>-389427.66</v>
      </c>
      <c r="E13" s="18">
        <f>C13+D13</f>
        <v>2354703.54</v>
      </c>
      <c r="F13" s="12">
        <f>2153219.59-43022.89</f>
        <v>2110196.6999999997</v>
      </c>
      <c r="G13" s="12">
        <f>2153219.59-234159.01</f>
        <v>1919060.5799999998</v>
      </c>
      <c r="H13" s="20">
        <f t="shared" si="1"/>
        <v>244506.84000000032</v>
      </c>
    </row>
    <row r="14" spans="2:9" ht="12" customHeight="1" x14ac:dyDescent="0.2">
      <c r="B14" s="11" t="s">
        <v>18</v>
      </c>
      <c r="C14" s="12">
        <v>1326723</v>
      </c>
      <c r="D14" s="13">
        <f>-191339.15+210372.74</f>
        <v>19033.589999999997</v>
      </c>
      <c r="E14" s="18">
        <f t="shared" si="0"/>
        <v>1345756.59</v>
      </c>
      <c r="F14" s="12">
        <v>1345756.59</v>
      </c>
      <c r="G14" s="12">
        <v>1345756.59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291661.06</v>
      </c>
      <c r="D16" s="13">
        <f>-41693.78+93219.8</f>
        <v>51526.020000000004</v>
      </c>
      <c r="E16" s="18">
        <f t="shared" si="0"/>
        <v>343187.08</v>
      </c>
      <c r="F16" s="12">
        <v>343187.08</v>
      </c>
      <c r="G16" s="12">
        <f>13100+152623.23</f>
        <v>165723.23000000001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1200030.72</v>
      </c>
      <c r="D17" s="16">
        <f>SUM(D18:D26)</f>
        <v>65056.159999999982</v>
      </c>
      <c r="E17" s="16">
        <f t="shared" si="0"/>
        <v>1265086.8799999999</v>
      </c>
      <c r="F17" s="16">
        <f>SUM(F18:F26)</f>
        <v>1205947.6500000001</v>
      </c>
      <c r="G17" s="16">
        <f>SUM(G18:G26)</f>
        <v>966314.8</v>
      </c>
      <c r="H17" s="16">
        <f t="shared" si="1"/>
        <v>59139.229999999749</v>
      </c>
    </row>
    <row r="18" spans="2:8" ht="24" x14ac:dyDescent="0.2">
      <c r="B18" s="9" t="s">
        <v>22</v>
      </c>
      <c r="C18" s="12">
        <v>578716</v>
      </c>
      <c r="D18" s="13">
        <f>-130391+142865+49113.79</f>
        <v>61587.79</v>
      </c>
      <c r="E18" s="18">
        <f t="shared" si="0"/>
        <v>640303.79</v>
      </c>
      <c r="F18" s="12">
        <v>640303.79</v>
      </c>
      <c r="G18" s="12">
        <v>560995.5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9649.64</v>
      </c>
      <c r="E19" s="18">
        <f t="shared" si="0"/>
        <v>9649.64</v>
      </c>
      <c r="F19" s="12">
        <v>9649.64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96520</v>
      </c>
      <c r="D21" s="13">
        <v>-22260</v>
      </c>
      <c r="E21" s="18">
        <f t="shared" si="0"/>
        <v>74260</v>
      </c>
      <c r="F21" s="12">
        <v>68381.64</v>
      </c>
      <c r="G21" s="12">
        <v>65811.94</v>
      </c>
      <c r="H21" s="20">
        <f t="shared" si="1"/>
        <v>5878.3600000000006</v>
      </c>
    </row>
    <row r="22" spans="2:8" ht="12" customHeight="1" x14ac:dyDescent="0.2">
      <c r="B22" s="9" t="s">
        <v>26</v>
      </c>
      <c r="C22" s="12">
        <v>20000</v>
      </c>
      <c r="D22" s="13">
        <v>0</v>
      </c>
      <c r="E22" s="18">
        <f t="shared" si="0"/>
        <v>20000</v>
      </c>
      <c r="F22" s="12">
        <v>2888.59</v>
      </c>
      <c r="G22" s="12">
        <v>2888.59</v>
      </c>
      <c r="H22" s="20">
        <f t="shared" si="1"/>
        <v>17111.41</v>
      </c>
    </row>
    <row r="23" spans="2:8" ht="12" customHeight="1" x14ac:dyDescent="0.2">
      <c r="B23" s="9" t="s">
        <v>27</v>
      </c>
      <c r="C23" s="12">
        <v>110970</v>
      </c>
      <c r="D23" s="13">
        <f>-44307+82885.64</f>
        <v>38578.639999999999</v>
      </c>
      <c r="E23" s="18">
        <f t="shared" si="0"/>
        <v>149548.64000000001</v>
      </c>
      <c r="F23" s="12">
        <v>149548.64000000001</v>
      </c>
      <c r="G23" s="12">
        <v>88430.66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223215.72</v>
      </c>
      <c r="D24" s="13">
        <f>-47056.44+38861.6</f>
        <v>-8194.8400000000038</v>
      </c>
      <c r="E24" s="18">
        <f t="shared" si="0"/>
        <v>215020.88</v>
      </c>
      <c r="F24" s="12">
        <v>215020.88</v>
      </c>
      <c r="G24" s="12">
        <v>128033.64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59391</v>
      </c>
      <c r="D25" s="13">
        <v>-7695</v>
      </c>
      <c r="E25" s="18">
        <f t="shared" si="0"/>
        <v>51696</v>
      </c>
      <c r="F25" s="12">
        <v>15546.54</v>
      </c>
      <c r="G25" s="12">
        <v>15546.54</v>
      </c>
      <c r="H25" s="20">
        <f t="shared" si="1"/>
        <v>36149.46</v>
      </c>
    </row>
    <row r="26" spans="2:8" ht="12" customHeight="1" x14ac:dyDescent="0.2">
      <c r="B26" s="9" t="s">
        <v>30</v>
      </c>
      <c r="C26" s="12">
        <v>111218</v>
      </c>
      <c r="D26" s="13">
        <f>-24577+17966.93</f>
        <v>-6610.07</v>
      </c>
      <c r="E26" s="18">
        <f t="shared" si="0"/>
        <v>104607.93</v>
      </c>
      <c r="F26" s="12">
        <v>104607.93</v>
      </c>
      <c r="G26" s="12">
        <v>104607.93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7386040.2800000003</v>
      </c>
      <c r="D27" s="16">
        <f>SUM(D28:D36)</f>
        <v>-1775541.72</v>
      </c>
      <c r="E27" s="16">
        <f>D27+C27</f>
        <v>5610498.5600000005</v>
      </c>
      <c r="F27" s="16">
        <f>SUM(F28:F36)</f>
        <v>4029005.41</v>
      </c>
      <c r="G27" s="16">
        <f>SUM(G28:G36)</f>
        <v>2924200.87</v>
      </c>
      <c r="H27" s="16">
        <f t="shared" si="1"/>
        <v>1581493.1500000004</v>
      </c>
    </row>
    <row r="28" spans="2:8" x14ac:dyDescent="0.2">
      <c r="B28" s="9" t="s">
        <v>32</v>
      </c>
      <c r="C28" s="12">
        <v>1221575.08</v>
      </c>
      <c r="D28" s="13">
        <v>-112542.24</v>
      </c>
      <c r="E28" s="18">
        <f t="shared" ref="E28:E36" si="2">C28+D28</f>
        <v>1109032.8400000001</v>
      </c>
      <c r="F28" s="12">
        <v>695538.88</v>
      </c>
      <c r="G28" s="12">
        <v>676165.13</v>
      </c>
      <c r="H28" s="20">
        <f t="shared" si="1"/>
        <v>413493.96000000008</v>
      </c>
    </row>
    <row r="29" spans="2:8" x14ac:dyDescent="0.2">
      <c r="B29" s="9" t="s">
        <v>33</v>
      </c>
      <c r="C29" s="12">
        <v>55680</v>
      </c>
      <c r="D29" s="13">
        <v>0</v>
      </c>
      <c r="E29" s="18">
        <f t="shared" si="2"/>
        <v>55680</v>
      </c>
      <c r="F29" s="12">
        <v>807</v>
      </c>
      <c r="G29" s="12">
        <v>807</v>
      </c>
      <c r="H29" s="20">
        <f t="shared" si="1"/>
        <v>54873</v>
      </c>
    </row>
    <row r="30" spans="2:8" ht="12" customHeight="1" x14ac:dyDescent="0.2">
      <c r="B30" s="9" t="s">
        <v>34</v>
      </c>
      <c r="C30" s="12">
        <v>2384906.5</v>
      </c>
      <c r="D30" s="13">
        <v>-185665.06</v>
      </c>
      <c r="E30" s="18">
        <f t="shared" si="2"/>
        <v>2199241.44</v>
      </c>
      <c r="F30" s="12">
        <v>1686542.59</v>
      </c>
      <c r="G30" s="12">
        <v>1227523.1399999999</v>
      </c>
      <c r="H30" s="20">
        <f t="shared" si="1"/>
        <v>512698.84999999986</v>
      </c>
    </row>
    <row r="31" spans="2:8" x14ac:dyDescent="0.2">
      <c r="B31" s="9" t="s">
        <v>35</v>
      </c>
      <c r="C31" s="12">
        <v>549643</v>
      </c>
      <c r="D31" s="13">
        <v>-61363</v>
      </c>
      <c r="E31" s="18">
        <f t="shared" si="2"/>
        <v>488280</v>
      </c>
      <c r="F31" s="12">
        <v>395842.17</v>
      </c>
      <c r="G31" s="12">
        <v>395842.17</v>
      </c>
      <c r="H31" s="20">
        <f t="shared" si="1"/>
        <v>92437.830000000016</v>
      </c>
    </row>
    <row r="32" spans="2:8" ht="24" x14ac:dyDescent="0.2">
      <c r="B32" s="9" t="s">
        <v>36</v>
      </c>
      <c r="C32" s="12">
        <v>1294958</v>
      </c>
      <c r="D32" s="13">
        <v>-966662.5</v>
      </c>
      <c r="E32" s="18">
        <f t="shared" si="2"/>
        <v>328295.5</v>
      </c>
      <c r="F32" s="12">
        <v>172660.55</v>
      </c>
      <c r="G32" s="12">
        <v>150386.85999999999</v>
      </c>
      <c r="H32" s="20">
        <f t="shared" si="1"/>
        <v>155634.95000000001</v>
      </c>
    </row>
    <row r="33" spans="2:8" x14ac:dyDescent="0.2">
      <c r="B33" s="9" t="s">
        <v>37</v>
      </c>
      <c r="C33" s="12">
        <v>145000</v>
      </c>
      <c r="D33" s="13">
        <f>-34100+3238.04</f>
        <v>-30861.96</v>
      </c>
      <c r="E33" s="18">
        <f t="shared" si="2"/>
        <v>114138.04000000001</v>
      </c>
      <c r="F33" s="12">
        <v>114138.04</v>
      </c>
      <c r="G33" s="12">
        <v>114138.04</v>
      </c>
      <c r="H33" s="20">
        <f t="shared" si="1"/>
        <v>0</v>
      </c>
    </row>
    <row r="34" spans="2:8" x14ac:dyDescent="0.2">
      <c r="B34" s="9" t="s">
        <v>38</v>
      </c>
      <c r="C34" s="12">
        <v>272973</v>
      </c>
      <c r="D34" s="13">
        <v>-58020</v>
      </c>
      <c r="E34" s="18">
        <f t="shared" si="2"/>
        <v>214953</v>
      </c>
      <c r="F34" s="12">
        <v>117392.37</v>
      </c>
      <c r="G34" s="12">
        <v>117392.37</v>
      </c>
      <c r="H34" s="20">
        <f t="shared" si="1"/>
        <v>97560.63</v>
      </c>
    </row>
    <row r="35" spans="2:8" x14ac:dyDescent="0.2">
      <c r="B35" s="9" t="s">
        <v>39</v>
      </c>
      <c r="C35" s="12">
        <v>840739.7</v>
      </c>
      <c r="D35" s="13">
        <f>-612814.9+5951.36</f>
        <v>-606863.54</v>
      </c>
      <c r="E35" s="18">
        <f t="shared" si="2"/>
        <v>233876.15999999992</v>
      </c>
      <c r="F35" s="12">
        <v>233876.16</v>
      </c>
      <c r="G35" s="12">
        <v>233876.16</v>
      </c>
      <c r="H35" s="20">
        <f t="shared" si="1"/>
        <v>0</v>
      </c>
    </row>
    <row r="36" spans="2:8" x14ac:dyDescent="0.2">
      <c r="B36" s="9" t="s">
        <v>40</v>
      </c>
      <c r="C36" s="12">
        <v>620565</v>
      </c>
      <c r="D36" s="13">
        <f>-10127.5+1770.15+254793.93</f>
        <v>246436.58</v>
      </c>
      <c r="E36" s="18">
        <f t="shared" si="2"/>
        <v>867001.58</v>
      </c>
      <c r="F36" s="12">
        <v>612207.65</v>
      </c>
      <c r="G36" s="12">
        <v>8070</v>
      </c>
      <c r="H36" s="20">
        <f t="shared" si="1"/>
        <v>254793.92999999993</v>
      </c>
    </row>
    <row r="37" spans="2:8" ht="20.100000000000001" customHeight="1" x14ac:dyDescent="0.2">
      <c r="B37" s="7" t="s">
        <v>41</v>
      </c>
      <c r="C37" s="16">
        <f>SUM(C38:C46)</f>
        <v>96888</v>
      </c>
      <c r="D37" s="16">
        <f>SUM(D38:D46)</f>
        <v>-3108</v>
      </c>
      <c r="E37" s="16">
        <f>C37+D37</f>
        <v>93780</v>
      </c>
      <c r="F37" s="16">
        <f>SUM(F38:F46)</f>
        <v>9800</v>
      </c>
      <c r="G37" s="16">
        <f>SUM(G38:G46)</f>
        <v>9800</v>
      </c>
      <c r="H37" s="16">
        <f t="shared" si="1"/>
        <v>83980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96888</v>
      </c>
      <c r="D41" s="13">
        <v>-3108</v>
      </c>
      <c r="E41" s="18">
        <f t="shared" si="3"/>
        <v>93780</v>
      </c>
      <c r="F41" s="12">
        <v>9800</v>
      </c>
      <c r="G41" s="12">
        <v>9800</v>
      </c>
      <c r="H41" s="20">
        <f t="shared" ref="H41:H72" si="4">E41-F41</f>
        <v>83980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4999999.87</v>
      </c>
      <c r="E57" s="16">
        <f t="shared" si="3"/>
        <v>4999999.87</v>
      </c>
      <c r="F57" s="16">
        <f>SUM(F58:F60)</f>
        <v>4999999.87</v>
      </c>
      <c r="G57" s="16">
        <f>SUM(G58:G60)</f>
        <v>2318647.31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4999999.87</v>
      </c>
      <c r="E59" s="18">
        <f t="shared" si="3"/>
        <v>4999999.87</v>
      </c>
      <c r="F59" s="12">
        <v>4999999.87</v>
      </c>
      <c r="G59" s="12">
        <v>2318647.31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43022.89</v>
      </c>
      <c r="E61" s="17">
        <f t="shared" si="3"/>
        <v>43022.89</v>
      </c>
      <c r="F61" s="16">
        <f>SUM(F62:F68)</f>
        <v>43022.89</v>
      </c>
      <c r="G61" s="16">
        <f>SUM(G62:G68)</f>
        <v>43022.89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43022.89</v>
      </c>
      <c r="E67" s="18">
        <f t="shared" si="3"/>
        <v>43022.89</v>
      </c>
      <c r="F67" s="12">
        <v>43022.89</v>
      </c>
      <c r="G67" s="12">
        <v>43022.89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30820366.999999996</v>
      </c>
      <c r="D81" s="22">
        <f>SUM(D73,D69,D61,D57,D47,D37,D27,D17,D9)</f>
        <v>5404706.8200000003</v>
      </c>
      <c r="E81" s="22">
        <f>C81+D81</f>
        <v>36225073.819999993</v>
      </c>
      <c r="F81" s="22">
        <f>SUM(F73,F69,F61,F57,F47,F37,F17,F27,F9)</f>
        <v>34255954.599999994</v>
      </c>
      <c r="G81" s="22">
        <f>SUM(G73,G69,G61,G57,G47,G37,G27,G17,G9)</f>
        <v>28473552.529999997</v>
      </c>
      <c r="H81" s="22">
        <f t="shared" si="5"/>
        <v>1969119.2199999988</v>
      </c>
    </row>
    <row r="83" spans="2:8" s="23" customFormat="1" x14ac:dyDescent="0.2"/>
    <row r="84" spans="2:8" s="23" customFormat="1" x14ac:dyDescent="0.2">
      <c r="F84" s="24"/>
    </row>
    <row r="85" spans="2:8" s="23" customFormat="1" x14ac:dyDescent="0.2">
      <c r="G85" s="24"/>
    </row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>
      <c r="B89" s="23" t="s">
        <v>88</v>
      </c>
      <c r="F89" s="23" t="s">
        <v>90</v>
      </c>
    </row>
    <row r="90" spans="2:8" s="23" customFormat="1" x14ac:dyDescent="0.2">
      <c r="B90" s="23" t="s">
        <v>89</v>
      </c>
      <c r="F90" s="23" t="s">
        <v>91</v>
      </c>
    </row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Sistemas</cp:lastModifiedBy>
  <cp:lastPrinted>2022-02-04T17:25:51Z</cp:lastPrinted>
  <dcterms:created xsi:type="dcterms:W3CDTF">2019-12-04T16:22:52Z</dcterms:created>
  <dcterms:modified xsi:type="dcterms:W3CDTF">2022-02-04T17:53:53Z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6eaae9a9-bc4f-46c2-bcf1-0f85d5298996</vt:lpwstr>
  </property>
</Properties>
</file>